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https://stredokluky.sharepoint.com/sites/kancelar/Sdilene dokumenty/7Odpady/"/>
    </mc:Choice>
  </mc:AlternateContent>
  <xr:revisionPtr revIDLastSave="37" documentId="13_ncr:1_{6C2042C8-4757-409B-8DBE-DE8B8F8F74CD}" xr6:coauthVersionLast="47" xr6:coauthVersionMax="47" xr10:uidLastSave="{AFB86C3F-6096-45AC-9624-A6775870FC57}"/>
  <bookViews>
    <workbookView xWindow="2730" yWindow="495" windowWidth="18930" windowHeight="14985" tabRatio="656" firstSheet="1" activeTab="7" xr2:uid="{00000000-000D-0000-FFFF-FFFF00000000}"/>
  </bookViews>
  <sheets>
    <sheet name="EKO-KOM" sheetId="1" r:id="rId1"/>
    <sheet name="odpady - příjem" sheetId="2" r:id="rId2"/>
    <sheet name="Velkoobjemný komunální odpad" sheetId="3" r:id="rId3"/>
    <sheet name="ko" sheetId="4" r:id="rId4"/>
    <sheet name="papír, plasty, sklo" sheetId="5" r:id="rId5"/>
    <sheet name="Platba za svoz BIO" sheetId="6" r:id="rId6"/>
    <sheet name="Nebezpečný odpad" sheetId="7" r:id="rId7"/>
    <sheet name="Souhr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8" l="1"/>
  <c r="J14" i="5" l="1"/>
  <c r="C7" i="8"/>
  <c r="B16" i="6"/>
  <c r="C6" i="8" s="1"/>
  <c r="C6" i="1"/>
  <c r="C16" i="8"/>
  <c r="C10" i="8"/>
  <c r="B5" i="7"/>
  <c r="B31" i="6"/>
  <c r="C5" i="8"/>
  <c r="C7" i="3"/>
  <c r="K5" i="5"/>
  <c r="K9" i="5"/>
  <c r="K15" i="5"/>
  <c r="F4" i="4"/>
  <c r="K4" i="5" s="1"/>
  <c r="F5" i="4"/>
  <c r="F6" i="4"/>
  <c r="K6" i="5" s="1"/>
  <c r="F7" i="4"/>
  <c r="F8" i="4"/>
  <c r="K8" i="5" s="1"/>
  <c r="F9" i="4"/>
  <c r="F10" i="4"/>
  <c r="K10" i="5" s="1"/>
  <c r="F11" i="4"/>
  <c r="K11" i="5" s="1"/>
  <c r="F12" i="4"/>
  <c r="K12" i="5" s="1"/>
  <c r="F13" i="4"/>
  <c r="K13" i="5" s="1"/>
  <c r="F14" i="4"/>
  <c r="K14" i="5" s="1"/>
  <c r="F3" i="4"/>
  <c r="K3" i="5" s="1"/>
  <c r="C8" i="8" l="1"/>
  <c r="F15" i="4"/>
  <c r="C4" i="8" s="1"/>
  <c r="C23" i="8" s="1"/>
  <c r="K7" i="5"/>
  <c r="C11" i="3"/>
  <c r="J15" i="5" l="1"/>
  <c r="C14" i="8" l="1"/>
  <c r="C19" i="8" s="1"/>
  <c r="J13" i="5"/>
  <c r="J12" i="5"/>
  <c r="J11" i="5"/>
  <c r="J10" i="5"/>
  <c r="J9" i="5"/>
  <c r="J8" i="5"/>
  <c r="J7" i="5"/>
  <c r="J6" i="5"/>
  <c r="J5" i="5"/>
  <c r="J4" i="5"/>
  <c r="J3" i="5"/>
  <c r="C15" i="8" l="1"/>
  <c r="G16" i="5" l="1"/>
  <c r="F16" i="5"/>
  <c r="E16" i="5"/>
  <c r="D16" i="5"/>
  <c r="J16" i="5"/>
  <c r="D15" i="4"/>
  <c r="C17" i="8" l="1"/>
  <c r="C9" i="8" l="1"/>
  <c r="C11" i="8" s="1"/>
  <c r="C20" i="8" s="1"/>
  <c r="C25" i="8" l="1"/>
</calcChain>
</file>

<file path=xl/sharedStrings.xml><?xml version="1.0" encoding="utf-8"?>
<sst xmlns="http://schemas.openxmlformats.org/spreadsheetml/2006/main" count="183" uniqueCount="94">
  <si>
    <t>papír</t>
  </si>
  <si>
    <t>sklo</t>
  </si>
  <si>
    <t>plast</t>
  </si>
  <si>
    <t>tetrapak</t>
  </si>
  <si>
    <t>celkem</t>
  </si>
  <si>
    <t>A</t>
  </si>
  <si>
    <t>Platba za svoz netříděného komunálního odpadu</t>
  </si>
  <si>
    <t>B</t>
  </si>
  <si>
    <t>Velkoobjemný komunální odpad</t>
  </si>
  <si>
    <t>BIOodpad - kontejner</t>
  </si>
  <si>
    <t>BIOodpad - nadstandardní nádoby</t>
  </si>
  <si>
    <t>C</t>
  </si>
  <si>
    <t>BIOodpad</t>
  </si>
  <si>
    <t>D</t>
  </si>
  <si>
    <t>Tříděný odpad – sklo, plasty, papír</t>
  </si>
  <si>
    <t>E</t>
  </si>
  <si>
    <t>Nebezpečný odpad</t>
  </si>
  <si>
    <t>F</t>
  </si>
  <si>
    <t>CELKEM</t>
  </si>
  <si>
    <t>G</t>
  </si>
  <si>
    <t>Náklady na svoz netříděného odpadu (A+B)</t>
  </si>
  <si>
    <t>H</t>
  </si>
  <si>
    <t>Výběr za sběr, svoz a likvidaci odpadů od občanů (za komunální odpad)</t>
  </si>
  <si>
    <t>I</t>
  </si>
  <si>
    <t>Výběr za nadstandardní svoz BIOodpadů od občanů</t>
  </si>
  <si>
    <t>J</t>
  </si>
  <si>
    <t>Zpětná platba od EKO – KOMu za třídění odpadu</t>
  </si>
  <si>
    <t>K</t>
  </si>
  <si>
    <t>L</t>
  </si>
  <si>
    <t>DOPLATEK Z ROZPOČTU OBCE ZA KOMUNÁLNÍ ODPAD (G-H)</t>
  </si>
  <si>
    <t>M</t>
  </si>
  <si>
    <t>Výdaje za systém sběru a likvidace odpadů v obci (F-K)</t>
  </si>
  <si>
    <t>N</t>
  </si>
  <si>
    <t>Počet obyvatel obce</t>
  </si>
  <si>
    <t>O</t>
  </si>
  <si>
    <t>Náklady na osobu za likvidaci komunálního odpadu (G/N)</t>
  </si>
  <si>
    <t>P</t>
  </si>
  <si>
    <t>Platba za sběr, svoz a likvidaci komunálního odpadu:</t>
  </si>
  <si>
    <t>Obec doplácí na každého občana za komunální odpad (O-P)</t>
  </si>
  <si>
    <t>Platba za nadstandardní svoz a likvidaci BIOodpadu je stanovena ve výši</t>
  </si>
  <si>
    <t>400,-/nádoba 120l</t>
  </si>
  <si>
    <t>800,-/nádoba 240l</t>
  </si>
  <si>
    <t>FCC Regios</t>
  </si>
  <si>
    <t>BROMIL</t>
  </si>
  <si>
    <t>faktura celkem</t>
  </si>
  <si>
    <t>Černohlávek</t>
  </si>
  <si>
    <t>použ.olej</t>
  </si>
  <si>
    <t>kompenz.,HV,nádoby</t>
  </si>
  <si>
    <t>600,- Kč/os.</t>
  </si>
  <si>
    <t>Zekodo</t>
  </si>
  <si>
    <t>4Q2021</t>
  </si>
  <si>
    <t>1Q2022</t>
  </si>
  <si>
    <t>2Q2022</t>
  </si>
  <si>
    <t>3Q2022</t>
  </si>
  <si>
    <t>12/2021</t>
  </si>
  <si>
    <t>01/2022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</si>
  <si>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</si>
  <si>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</si>
  <si>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</si>
  <si>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</si>
  <si>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</si>
  <si>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</si>
  <si>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</si>
  <si>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</si>
  <si>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10/2022</t>
  </si>
  <si>
    <t>11/2022</t>
  </si>
  <si>
    <t>2022</t>
  </si>
  <si>
    <t>4/2022</t>
  </si>
  <si>
    <t>5/2022</t>
  </si>
  <si>
    <t>6/2022</t>
  </si>
  <si>
    <t>7/2022</t>
  </si>
  <si>
    <t>8/2022</t>
  </si>
  <si>
    <t>9/2022</t>
  </si>
  <si>
    <t>3/2022</t>
  </si>
  <si>
    <t>1/2022</t>
  </si>
  <si>
    <t>2/2022</t>
  </si>
  <si>
    <t>2022031</t>
  </si>
  <si>
    <t>2022054</t>
  </si>
  <si>
    <t>2022079</t>
  </si>
  <si>
    <t>2022104</t>
  </si>
  <si>
    <t>2022129</t>
  </si>
  <si>
    <t>2022152</t>
  </si>
  <si>
    <t>2022174</t>
  </si>
  <si>
    <t>2022201</t>
  </si>
  <si>
    <t>Bioodpad 2022</t>
  </si>
  <si>
    <t>Odpad 2022</t>
  </si>
  <si>
    <t>nad rámec slevy</t>
  </si>
  <si>
    <t>par.3726</t>
  </si>
  <si>
    <t>par.3723</t>
  </si>
  <si>
    <t>par.3721</t>
  </si>
  <si>
    <t>par.3722</t>
  </si>
  <si>
    <t>Vyúčtování nákladů na likvidaci všech druhů odpadů na území obce v roce 2022</t>
  </si>
  <si>
    <t>2022223</t>
  </si>
  <si>
    <t>2022252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</si>
</sst>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9" x14ac:knownFonts="1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2" fontId="0" fillId="0" borderId="0" xfId="0" applyNumberFormat="1"/>
    <xf numFmtId="2" fontId="4" fillId="0" borderId="0" xfId="0" applyNumberFormat="1" applyFont="1"/>
    <xf numFmtId="2" fontId="3" fillId="0" borderId="0" xfId="0" applyNumberFormat="1" applyFont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2" fontId="2" fillId="0" borderId="0" xfId="0" applyNumberFormat="1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164" fontId="5" fillId="0" borderId="5" xfId="1" applyNumberFormat="1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164" fontId="5" fillId="0" borderId="8" xfId="1" applyNumberFormat="1" applyFont="1" applyBorder="1" applyAlignment="1">
      <alignment horizontal="right"/>
    </xf>
    <xf numFmtId="0" fontId="5" fillId="0" borderId="9" xfId="0" applyFont="1" applyBorder="1"/>
    <xf numFmtId="0" fontId="6" fillId="0" borderId="10" xfId="0" applyFont="1" applyBorder="1"/>
    <xf numFmtId="164" fontId="6" fillId="0" borderId="11" xfId="1" applyNumberFormat="1" applyFont="1" applyBorder="1" applyAlignment="1">
      <alignment horizontal="right"/>
    </xf>
    <xf numFmtId="0" fontId="5" fillId="0" borderId="12" xfId="0" applyFont="1" applyBorder="1"/>
    <xf numFmtId="0" fontId="5" fillId="0" borderId="13" xfId="0" applyFont="1" applyBorder="1"/>
    <xf numFmtId="164" fontId="5" fillId="0" borderId="14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0" fontId="5" fillId="0" borderId="15" xfId="0" applyFont="1" applyBorder="1"/>
    <xf numFmtId="0" fontId="6" fillId="0" borderId="16" xfId="0" applyFont="1" applyBorder="1"/>
    <xf numFmtId="164" fontId="6" fillId="0" borderId="17" xfId="1" applyNumberFormat="1" applyFont="1" applyBorder="1" applyAlignment="1">
      <alignment horizontal="right"/>
    </xf>
    <xf numFmtId="0" fontId="3" fillId="0" borderId="15" xfId="0" applyFont="1" applyBorder="1"/>
    <xf numFmtId="0" fontId="3" fillId="0" borderId="16" xfId="0" applyFont="1" applyBorder="1"/>
    <xf numFmtId="164" fontId="3" fillId="0" borderId="17" xfId="1" applyNumberFormat="1" applyFont="1" applyBorder="1" applyAlignment="1">
      <alignment horizontal="right"/>
    </xf>
    <xf numFmtId="0" fontId="5" fillId="0" borderId="18" xfId="0" applyFont="1" applyBorder="1"/>
    <xf numFmtId="0" fontId="6" fillId="0" borderId="19" xfId="0" applyFont="1" applyBorder="1"/>
    <xf numFmtId="0" fontId="5" fillId="0" borderId="10" xfId="0" applyFont="1" applyBorder="1"/>
    <xf numFmtId="0" fontId="5" fillId="0" borderId="2" xfId="0" applyFont="1" applyBorder="1" applyAlignment="1">
      <alignment horizontal="right"/>
    </xf>
    <xf numFmtId="0" fontId="5" fillId="0" borderId="21" xfId="0" applyFont="1" applyBorder="1"/>
    <xf numFmtId="0" fontId="5" fillId="0" borderId="22" xfId="0" applyFont="1" applyBorder="1"/>
    <xf numFmtId="0" fontId="5" fillId="0" borderId="20" xfId="0" applyFont="1" applyBorder="1" applyAlignment="1">
      <alignment horizontal="right"/>
    </xf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 applyAlignment="1">
      <alignment horizontal="right"/>
    </xf>
    <xf numFmtId="49" fontId="0" fillId="0" borderId="0" xfId="0" applyNumberForma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164" fontId="5" fillId="0" borderId="5" xfId="1" applyNumberFormat="1" applyFont="1" applyFill="1" applyBorder="1" applyAlignment="1">
      <alignment horizontal="right"/>
    </xf>
    <xf numFmtId="164" fontId="5" fillId="0" borderId="8" xfId="1" applyNumberFormat="1" applyFont="1" applyFill="1" applyBorder="1" applyAlignment="1">
      <alignment horizontal="right"/>
    </xf>
    <xf numFmtId="2" fontId="8" fillId="0" borderId="0" xfId="0" applyNumberFormat="1" applyFont="1" applyAlignment="1">
      <alignment horizontal="left"/>
    </xf>
    <xf numFmtId="0" fontId="0" fillId="2" borderId="0" xfId="0" applyFill="1"/>
    <xf numFmtId="49" fontId="0" fillId="2" borderId="0" xfId="0" applyNumberFormat="1" applyFill="1"/>
    <xf numFmtId="2" fontId="0" fillId="2" borderId="0" xfId="0" applyNumberFormat="1" applyFill="1"/>
    <xf numFmtId="2" fontId="3" fillId="2" borderId="0" xfId="0" applyNumberFormat="1" applyFont="1" applyFill="1"/>
    <xf numFmtId="49" fontId="3" fillId="2" borderId="0" xfId="0" applyNumberFormat="1" applyFont="1" applyFill="1"/>
    <xf numFmtId="0" fontId="3" fillId="2" borderId="0" xfId="0" applyFont="1" applyFill="1"/>
    <xf numFmtId="2" fontId="8" fillId="0" borderId="0" xfId="0" applyNumberFormat="1" applyFont="1"/>
    <xf numFmtId="2" fontId="0" fillId="2" borderId="0" xfId="0" applyNumberFormat="1" applyFill="1" applyAlignment="1">
      <alignment horizontal="right"/>
    </xf>
    <xf numFmtId="164" fontId="3" fillId="0" borderId="17" xfId="1" applyNumberFormat="1" applyFont="1" applyFill="1" applyBorder="1" applyAlignment="1">
      <alignment horizontal="right"/>
    </xf>
    <xf numFmtId="164" fontId="6" fillId="0" borderId="20" xfId="1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right"/>
    </xf>
    <xf numFmtId="164" fontId="5" fillId="0" borderId="11" xfId="1" applyNumberFormat="1" applyFont="1" applyFill="1" applyBorder="1" applyAlignment="1">
      <alignment horizontal="right"/>
    </xf>
    <xf numFmtId="2" fontId="3" fillId="4" borderId="0" xfId="0" applyNumberFormat="1" applyFont="1" applyFill="1" applyAlignment="1">
      <alignment horizontal="right"/>
    </xf>
    <xf numFmtId="2" fontId="3" fillId="4" borderId="0" xfId="0" applyNumberFormat="1" applyFont="1" applyFill="1"/>
    <xf numFmtId="49" fontId="3" fillId="2" borderId="0" xfId="0" applyNumberFormat="1" applyFont="1" applyFill="1" applyAlignment="1">
      <alignment horizontal="right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B2:C6"/>
  <sheetViews>
    <sheetView zoomScaleNormal="100" workbookViewId="0">
      <selection activeCell="C6" sqref="C6"/>
    </sheetView>
  </sheetViews>
  <sheetFormatPr defaultColWidth="11.5703125" defaultRowHeight="12.75" x14ac:dyDescent="0.2"/>
  <cols>
    <col min="3" max="3" width="11.5703125" style="3"/>
  </cols>
  <sheetData>
    <row r="2" spans="2:3" x14ac:dyDescent="0.2">
      <c r="B2" t="s">
        <v>50</v>
      </c>
      <c r="C2" s="3">
        <v>50810.5</v>
      </c>
    </row>
    <row r="3" spans="2:3" x14ac:dyDescent="0.2">
      <c r="B3" t="s">
        <v>51</v>
      </c>
      <c r="C3" s="3">
        <v>55107.5</v>
      </c>
    </row>
    <row r="4" spans="2:3" x14ac:dyDescent="0.2">
      <c r="B4" t="s">
        <v>52</v>
      </c>
      <c r="C4" s="3">
        <v>59598</v>
      </c>
    </row>
    <row r="5" spans="2:3" x14ac:dyDescent="0.2">
      <c r="B5" t="s">
        <v>53</v>
      </c>
      <c r="C5" s="3">
        <v>57830.5</v>
      </c>
    </row>
    <row r="6" spans="2:3" x14ac:dyDescent="0.2">
      <c r="C6" s="8">
        <f>SUM(C2:C5)</f>
        <v>223346.5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L5"/>
  <sheetViews>
    <sheetView zoomScaleNormal="100" workbookViewId="0">
      <selection activeCell="A6" sqref="A6"/>
    </sheetView>
  </sheetViews>
  <sheetFormatPr defaultColWidth="11.5703125" defaultRowHeight="12.75" x14ac:dyDescent="0.2"/>
  <cols>
    <col min="1" max="2" width="11.5703125" style="2"/>
    <col min="3" max="3" width="11.5703125" style="5"/>
    <col min="4" max="6" width="11.5703125" style="2"/>
    <col min="7" max="7" width="21.42578125" style="2" customWidth="1"/>
    <col min="8" max="12" width="11.5703125" style="2"/>
  </cols>
  <sheetData>
    <row r="1" spans="1:1" x14ac:dyDescent="0.2">
      <c r="A1" s="46" t="s">
        <v>84</v>
      </c>
    </row>
    <row r="2" spans="1:1" x14ac:dyDescent="0.2">
      <c r="A2" s="62">
        <v>103900</v>
      </c>
    </row>
    <row r="4" spans="1:1" x14ac:dyDescent="0.2">
      <c r="A4" s="46" t="s">
        <v>85</v>
      </c>
    </row>
    <row r="5" spans="1:1" x14ac:dyDescent="0.2">
      <c r="A5" s="63">
        <v>726500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D11"/>
  <sheetViews>
    <sheetView zoomScaleNormal="100" workbookViewId="0">
      <selection activeCell="C7" sqref="C7"/>
    </sheetView>
  </sheetViews>
  <sheetFormatPr defaultColWidth="11.5703125" defaultRowHeight="12.75" x14ac:dyDescent="0.2"/>
  <cols>
    <col min="3" max="3" width="11.5703125" style="3"/>
  </cols>
  <sheetData>
    <row r="1" spans="1:4" x14ac:dyDescent="0.2">
      <c r="A1" s="65" t="s">
        <v>90</v>
      </c>
      <c r="B1" s="65"/>
      <c r="C1" s="65"/>
      <c r="D1" s="65"/>
    </row>
    <row r="3" spans="1:4" x14ac:dyDescent="0.2">
      <c r="A3" s="50">
        <v>1841042870</v>
      </c>
      <c r="B3" s="51" t="s">
        <v>57</v>
      </c>
      <c r="C3" s="52">
        <v>38295</v>
      </c>
      <c r="D3" s="50" t="s">
        <v>42</v>
      </c>
    </row>
    <row r="4" spans="1:4" x14ac:dyDescent="0.2">
      <c r="A4">
        <v>1841043614</v>
      </c>
      <c r="B4" s="41" t="s">
        <v>60</v>
      </c>
      <c r="C4" s="3">
        <v>38295</v>
      </c>
      <c r="D4" t="s">
        <v>42</v>
      </c>
    </row>
    <row r="5" spans="1:4" x14ac:dyDescent="0.2">
      <c r="A5" s="50">
        <v>1841044312</v>
      </c>
      <c r="B5" s="51" t="s">
        <v>63</v>
      </c>
      <c r="C5" s="52">
        <v>38295</v>
      </c>
      <c r="D5" s="50" t="s">
        <v>42</v>
      </c>
    </row>
    <row r="6" spans="1:4" x14ac:dyDescent="0.2">
      <c r="A6">
        <v>1841044898</v>
      </c>
      <c r="B6" s="41" t="s">
        <v>65</v>
      </c>
      <c r="C6" s="3">
        <v>28710.9</v>
      </c>
      <c r="D6" t="s">
        <v>42</v>
      </c>
    </row>
    <row r="7" spans="1:4" x14ac:dyDescent="0.2">
      <c r="B7" s="41"/>
      <c r="C7" s="8">
        <f>SUM(C3:C6)</f>
        <v>143595.9</v>
      </c>
    </row>
    <row r="8" spans="1:4" x14ac:dyDescent="0.2">
      <c r="B8" s="41"/>
    </row>
    <row r="9" spans="1:4" x14ac:dyDescent="0.2">
      <c r="B9" s="41"/>
      <c r="C9" s="3">
        <v>0</v>
      </c>
      <c r="D9" t="s">
        <v>49</v>
      </c>
    </row>
    <row r="10" spans="1:4" x14ac:dyDescent="0.2">
      <c r="B10" s="41"/>
      <c r="C10" s="3">
        <v>0</v>
      </c>
      <c r="D10" t="s">
        <v>49</v>
      </c>
    </row>
    <row r="11" spans="1:4" x14ac:dyDescent="0.2">
      <c r="C11" s="4">
        <f>SUM(C9:C10)</f>
        <v>0</v>
      </c>
    </row>
  </sheetData>
  <sheetProtection selectLockedCells="1" selectUnlockedCells="1"/>
  <mergeCells count="1">
    <mergeCell ref="A1:D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A1:F15"/>
  <sheetViews>
    <sheetView zoomScaleNormal="100" workbookViewId="0">
      <selection activeCell="F14" sqref="F14"/>
    </sheetView>
  </sheetViews>
  <sheetFormatPr defaultColWidth="11.5703125" defaultRowHeight="12.75" x14ac:dyDescent="0.2"/>
  <cols>
    <col min="3" max="3" width="13.140625" customWidth="1"/>
    <col min="4" max="5" width="11.5703125" style="3"/>
  </cols>
  <sheetData>
    <row r="1" spans="1:6" x14ac:dyDescent="0.2">
      <c r="A1" s="65" t="s">
        <v>90</v>
      </c>
      <c r="B1" s="65"/>
      <c r="C1" s="65"/>
      <c r="D1" s="65"/>
      <c r="E1" s="65"/>
      <c r="F1" s="65"/>
    </row>
    <row r="2" spans="1:6" x14ac:dyDescent="0.2">
      <c r="E2" s="56" t="s">
        <v>86</v>
      </c>
    </row>
    <row r="3" spans="1:6" x14ac:dyDescent="0.2">
      <c r="A3">
        <v>1840042334</v>
      </c>
      <c r="B3" s="41" t="s">
        <v>54</v>
      </c>
      <c r="C3" t="s">
        <v>42</v>
      </c>
      <c r="D3" s="3">
        <v>85766.53</v>
      </c>
      <c r="E3" s="3">
        <v>8884.89</v>
      </c>
      <c r="F3" s="3">
        <f>D3+E3</f>
        <v>94651.42</v>
      </c>
    </row>
    <row r="4" spans="1:6" x14ac:dyDescent="0.2">
      <c r="A4">
        <v>1840042640</v>
      </c>
      <c r="B4" s="41" t="s">
        <v>55</v>
      </c>
      <c r="C4" t="s">
        <v>42</v>
      </c>
      <c r="D4" s="3">
        <v>89230.17</v>
      </c>
      <c r="E4" s="3">
        <v>0</v>
      </c>
      <c r="F4" s="3">
        <f t="shared" ref="F4:F14" si="0">D4+E4</f>
        <v>89230.17</v>
      </c>
    </row>
    <row r="5" spans="1:6" x14ac:dyDescent="0.2">
      <c r="A5">
        <v>1840043597</v>
      </c>
      <c r="B5" s="41" t="s">
        <v>56</v>
      </c>
      <c r="C5" t="s">
        <v>42</v>
      </c>
      <c r="D5" s="3">
        <v>89230.17</v>
      </c>
      <c r="E5" s="3">
        <v>0</v>
      </c>
      <c r="F5" s="3">
        <f t="shared" si="0"/>
        <v>89230.17</v>
      </c>
    </row>
    <row r="6" spans="1:6" x14ac:dyDescent="0.2">
      <c r="A6">
        <v>1840043760</v>
      </c>
      <c r="B6" s="41" t="s">
        <v>57</v>
      </c>
      <c r="C6" t="s">
        <v>42</v>
      </c>
      <c r="D6" s="3">
        <v>89517.96</v>
      </c>
      <c r="E6" s="3">
        <v>0</v>
      </c>
      <c r="F6" s="3">
        <f t="shared" si="0"/>
        <v>89517.96</v>
      </c>
    </row>
    <row r="7" spans="1:6" x14ac:dyDescent="0.2">
      <c r="A7" s="50">
        <v>1840043992</v>
      </c>
      <c r="B7" s="51" t="s">
        <v>58</v>
      </c>
      <c r="C7" s="50" t="s">
        <v>42</v>
      </c>
      <c r="D7" s="52">
        <v>91235.97</v>
      </c>
      <c r="E7" s="52">
        <v>302.5</v>
      </c>
      <c r="F7" s="52">
        <f t="shared" si="0"/>
        <v>91538.47</v>
      </c>
    </row>
    <row r="8" spans="1:6" x14ac:dyDescent="0.2">
      <c r="A8" s="50">
        <v>1840044197</v>
      </c>
      <c r="B8" s="51" t="s">
        <v>59</v>
      </c>
      <c r="C8" s="50" t="s">
        <v>42</v>
      </c>
      <c r="D8" s="52">
        <v>91619.67</v>
      </c>
      <c r="E8" s="52">
        <v>0</v>
      </c>
      <c r="F8" s="52">
        <f t="shared" si="0"/>
        <v>91619.67</v>
      </c>
    </row>
    <row r="9" spans="1:6" x14ac:dyDescent="0.2">
      <c r="A9" s="50">
        <v>1840044386</v>
      </c>
      <c r="B9" s="51" t="s">
        <v>60</v>
      </c>
      <c r="C9" s="50" t="s">
        <v>42</v>
      </c>
      <c r="D9" s="52">
        <v>92195.24</v>
      </c>
      <c r="E9" s="52">
        <v>0</v>
      </c>
      <c r="F9" s="52">
        <f t="shared" si="0"/>
        <v>92195.24</v>
      </c>
    </row>
    <row r="10" spans="1:6" x14ac:dyDescent="0.2">
      <c r="A10" s="50">
        <v>1840044671</v>
      </c>
      <c r="B10" s="51" t="s">
        <v>61</v>
      </c>
      <c r="C10" s="50" t="s">
        <v>42</v>
      </c>
      <c r="D10" s="52">
        <v>92195.24</v>
      </c>
      <c r="E10" s="52">
        <v>0</v>
      </c>
      <c r="F10" s="52">
        <f t="shared" si="0"/>
        <v>92195.24</v>
      </c>
    </row>
    <row r="11" spans="1:6" x14ac:dyDescent="0.2">
      <c r="A11">
        <v>1840044841</v>
      </c>
      <c r="B11" s="41" t="s">
        <v>62</v>
      </c>
      <c r="C11" t="s">
        <v>42</v>
      </c>
      <c r="D11" s="3">
        <v>92387.1</v>
      </c>
      <c r="E11" s="3">
        <v>0</v>
      </c>
      <c r="F11" s="3">
        <f t="shared" si="0"/>
        <v>92387.1</v>
      </c>
    </row>
    <row r="12" spans="1:6" x14ac:dyDescent="0.2">
      <c r="A12">
        <v>1840045000</v>
      </c>
      <c r="B12" s="41" t="s">
        <v>63</v>
      </c>
      <c r="C12" t="s">
        <v>42</v>
      </c>
      <c r="D12" s="3">
        <v>92387.1</v>
      </c>
      <c r="E12" s="3">
        <v>2052.4699999999998</v>
      </c>
      <c r="F12" s="3">
        <f t="shared" si="0"/>
        <v>94439.57</v>
      </c>
    </row>
    <row r="13" spans="1:6" x14ac:dyDescent="0.2">
      <c r="A13">
        <v>1840045217</v>
      </c>
      <c r="B13" s="41" t="s">
        <v>64</v>
      </c>
      <c r="C13" t="s">
        <v>42</v>
      </c>
      <c r="D13" s="3">
        <v>92387.1</v>
      </c>
      <c r="E13" s="3">
        <v>9708.02</v>
      </c>
      <c r="F13" s="3">
        <f t="shared" si="0"/>
        <v>102095.12000000001</v>
      </c>
    </row>
    <row r="14" spans="1:6" x14ac:dyDescent="0.2">
      <c r="A14">
        <v>1840045360</v>
      </c>
      <c r="B14" s="41" t="s">
        <v>65</v>
      </c>
      <c r="C14" t="s">
        <v>42</v>
      </c>
      <c r="D14" s="3">
        <v>92387.1</v>
      </c>
      <c r="E14" s="3">
        <v>11651.43</v>
      </c>
      <c r="F14" s="3">
        <f t="shared" si="0"/>
        <v>104038.53</v>
      </c>
    </row>
    <row r="15" spans="1:6" x14ac:dyDescent="0.2">
      <c r="D15" s="5">
        <f>SUM(D3:D14)</f>
        <v>1090539.3500000001</v>
      </c>
      <c r="F15" s="4">
        <f>SUM(F3:F14)</f>
        <v>1123138.6599999999</v>
      </c>
    </row>
  </sheetData>
  <sheetProtection selectLockedCells="1" selectUnlockedCells="1"/>
  <mergeCells count="1">
    <mergeCell ref="A1:F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1:K16"/>
  <sheetViews>
    <sheetView zoomScaleNormal="100" workbookViewId="0">
      <selection activeCell="J14" sqref="J14"/>
    </sheetView>
  </sheetViews>
  <sheetFormatPr defaultColWidth="11.5703125" defaultRowHeight="12.75" x14ac:dyDescent="0.2"/>
  <cols>
    <col min="4" max="10" width="11.5703125" style="3"/>
  </cols>
  <sheetData>
    <row r="1" spans="1:11" x14ac:dyDescent="0.2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</row>
    <row r="2" spans="1:11" x14ac:dyDescent="0.2">
      <c r="A2" s="1"/>
      <c r="B2" s="1"/>
      <c r="C2" s="1"/>
      <c r="D2" s="6" t="s">
        <v>0</v>
      </c>
      <c r="E2" s="6" t="s">
        <v>1</v>
      </c>
      <c r="F2" s="6" t="s">
        <v>2</v>
      </c>
      <c r="G2" s="6" t="s">
        <v>3</v>
      </c>
      <c r="H2" s="6" t="s">
        <v>46</v>
      </c>
      <c r="I2" s="49" t="s">
        <v>47</v>
      </c>
      <c r="J2" s="6" t="s">
        <v>4</v>
      </c>
      <c r="K2" s="6" t="s">
        <v>44</v>
      </c>
    </row>
    <row r="3" spans="1:11" x14ac:dyDescent="0.2">
      <c r="A3">
        <v>1840042334</v>
      </c>
      <c r="B3" s="41" t="s">
        <v>54</v>
      </c>
      <c r="C3" t="s">
        <v>42</v>
      </c>
      <c r="D3" s="7">
        <v>19933.41</v>
      </c>
      <c r="E3" s="7">
        <v>4446.29</v>
      </c>
      <c r="F3" s="7">
        <v>26312</v>
      </c>
      <c r="G3" s="7">
        <v>575</v>
      </c>
      <c r="H3" s="7"/>
      <c r="I3" s="7"/>
      <c r="J3" s="7">
        <f t="shared" ref="J3:J13" si="0">SUM(D3:I3)</f>
        <v>51266.7</v>
      </c>
      <c r="K3" s="3">
        <f>D3+E3+F3+G3+I3+ko!F3+'Platba za svoz BIO'!B19</f>
        <v>153395.41999999998</v>
      </c>
    </row>
    <row r="4" spans="1:11" x14ac:dyDescent="0.2">
      <c r="A4" s="50">
        <v>1840042640</v>
      </c>
      <c r="B4" s="51" t="s">
        <v>55</v>
      </c>
      <c r="C4" s="50" t="s">
        <v>42</v>
      </c>
      <c r="D4" s="52">
        <v>20730.59</v>
      </c>
      <c r="E4" s="52">
        <v>4629.1400000000003</v>
      </c>
      <c r="F4" s="52">
        <v>27408.25</v>
      </c>
      <c r="G4" s="52">
        <v>598</v>
      </c>
      <c r="H4" s="52"/>
      <c r="I4" s="52"/>
      <c r="J4" s="57">
        <f t="shared" si="0"/>
        <v>53365.979999999996</v>
      </c>
      <c r="K4" s="3">
        <f>D4+E4+F4+G4+I4+ko!F4+'Platba za svoz BIO'!B20</f>
        <v>142596.15</v>
      </c>
    </row>
    <row r="5" spans="1:11" x14ac:dyDescent="0.2">
      <c r="A5" s="50">
        <v>1840043597</v>
      </c>
      <c r="B5" s="51" t="s">
        <v>56</v>
      </c>
      <c r="C5" s="50" t="s">
        <v>42</v>
      </c>
      <c r="D5" s="52">
        <v>20730.59</v>
      </c>
      <c r="E5" s="52">
        <v>4629.1400000000003</v>
      </c>
      <c r="F5" s="52">
        <v>27408.25</v>
      </c>
      <c r="G5" s="52">
        <v>0</v>
      </c>
      <c r="H5" s="52"/>
      <c r="I5" s="52"/>
      <c r="J5" s="57">
        <f t="shared" si="0"/>
        <v>52767.979999999996</v>
      </c>
      <c r="K5" s="3">
        <f>D5+E5+F5+G5+I5+ko!F5+'Platba za svoz BIO'!B21</f>
        <v>141998.15</v>
      </c>
    </row>
    <row r="6" spans="1:11" x14ac:dyDescent="0.2">
      <c r="A6" s="50">
        <v>1840043760</v>
      </c>
      <c r="B6" s="51" t="s">
        <v>57</v>
      </c>
      <c r="C6" s="50" t="s">
        <v>42</v>
      </c>
      <c r="D6" s="52">
        <v>20730.59</v>
      </c>
      <c r="E6" s="52">
        <v>4629.1400000000003</v>
      </c>
      <c r="F6" s="52">
        <v>27408.25</v>
      </c>
      <c r="G6" s="52">
        <v>598</v>
      </c>
      <c r="H6" s="52"/>
      <c r="I6" s="52"/>
      <c r="J6" s="57">
        <f t="shared" si="0"/>
        <v>53365.979999999996</v>
      </c>
      <c r="K6" s="3">
        <f>D6+E6+F6+G6+I6+ko!F6+'Platba za svoz BIO'!B22</f>
        <v>142883.94</v>
      </c>
    </row>
    <row r="7" spans="1:11" x14ac:dyDescent="0.2">
      <c r="A7" s="50">
        <v>1840043992</v>
      </c>
      <c r="B7" s="51" t="s">
        <v>58</v>
      </c>
      <c r="C7" s="50" t="s">
        <v>42</v>
      </c>
      <c r="D7" s="52">
        <v>20730.59</v>
      </c>
      <c r="E7" s="52">
        <v>4629.1400000000003</v>
      </c>
      <c r="F7" s="52">
        <v>27408.25</v>
      </c>
      <c r="G7" s="52">
        <v>598</v>
      </c>
      <c r="H7" s="52"/>
      <c r="I7" s="52"/>
      <c r="J7" s="57">
        <f t="shared" si="0"/>
        <v>53365.979999999996</v>
      </c>
      <c r="K7" s="3">
        <f>D7+E7+F7+G7+I7+ko!F7+'Platba za svoz BIO'!B23</f>
        <v>161815.99000000002</v>
      </c>
    </row>
    <row r="8" spans="1:11" x14ac:dyDescent="0.2">
      <c r="A8" s="50">
        <v>1840044197</v>
      </c>
      <c r="B8" s="51" t="s">
        <v>59</v>
      </c>
      <c r="C8" s="50" t="s">
        <v>42</v>
      </c>
      <c r="D8" s="52">
        <v>20730.59</v>
      </c>
      <c r="E8" s="52">
        <v>4629.1400000000003</v>
      </c>
      <c r="F8" s="52">
        <v>27408.25</v>
      </c>
      <c r="G8" s="52">
        <v>0</v>
      </c>
      <c r="H8" s="52"/>
      <c r="I8" s="52"/>
      <c r="J8" s="57">
        <f t="shared" si="0"/>
        <v>52767.979999999996</v>
      </c>
      <c r="K8" s="3">
        <f>D8+E8+F8+G8+I8+ko!F8+'Platba za svoz BIO'!B24</f>
        <v>161147.19999999998</v>
      </c>
    </row>
    <row r="9" spans="1:11" x14ac:dyDescent="0.2">
      <c r="A9" s="50">
        <v>1840044386</v>
      </c>
      <c r="B9" s="51" t="s">
        <v>60</v>
      </c>
      <c r="C9" s="50" t="s">
        <v>42</v>
      </c>
      <c r="D9" s="52">
        <v>20730.59</v>
      </c>
      <c r="E9" s="52">
        <v>4629.1400000000003</v>
      </c>
      <c r="F9" s="52">
        <v>27408.25</v>
      </c>
      <c r="G9" s="52">
        <v>598</v>
      </c>
      <c r="H9" s="52"/>
      <c r="I9" s="52"/>
      <c r="J9" s="57">
        <f t="shared" si="0"/>
        <v>53365.979999999996</v>
      </c>
      <c r="K9" s="3">
        <f>D9+E9+F9+G9+I9+ko!F9+'Platba za svoz BIO'!B25</f>
        <v>162875.18</v>
      </c>
    </row>
    <row r="10" spans="1:11" x14ac:dyDescent="0.2">
      <c r="A10" s="50">
        <v>1840044671</v>
      </c>
      <c r="B10" s="51" t="s">
        <v>61</v>
      </c>
      <c r="C10" s="50" t="s">
        <v>42</v>
      </c>
      <c r="D10" s="52">
        <v>20730.59</v>
      </c>
      <c r="E10" s="52">
        <v>4629.1400000000003</v>
      </c>
      <c r="F10" s="52">
        <v>27408.25</v>
      </c>
      <c r="G10" s="52">
        <v>598</v>
      </c>
      <c r="H10" s="52"/>
      <c r="I10" s="52"/>
      <c r="J10" s="57">
        <f t="shared" si="0"/>
        <v>53365.979999999996</v>
      </c>
      <c r="K10" s="3">
        <f>D10+E10+F10+G10+I10+ko!F10+'Platba za svoz BIO'!B26</f>
        <v>162971.10999999999</v>
      </c>
    </row>
    <row r="11" spans="1:11" x14ac:dyDescent="0.2">
      <c r="A11" s="50">
        <v>1840044841</v>
      </c>
      <c r="B11" s="51" t="s">
        <v>62</v>
      </c>
      <c r="C11" s="50" t="s">
        <v>42</v>
      </c>
      <c r="D11" s="52">
        <v>20730.59</v>
      </c>
      <c r="E11" s="52">
        <v>4629.1400000000003</v>
      </c>
      <c r="F11" s="52">
        <v>27408.25</v>
      </c>
      <c r="G11" s="52">
        <v>598</v>
      </c>
      <c r="H11" s="52"/>
      <c r="I11" s="52"/>
      <c r="J11" s="57">
        <f t="shared" si="0"/>
        <v>53365.979999999996</v>
      </c>
      <c r="K11" s="3">
        <f>D11+E11+F11+G11+I11+ko!F11+'Platba za svoz BIO'!B27</f>
        <v>163162.97000000003</v>
      </c>
    </row>
    <row r="12" spans="1:11" x14ac:dyDescent="0.2">
      <c r="A12" s="50">
        <v>1840045000</v>
      </c>
      <c r="B12" s="51" t="s">
        <v>63</v>
      </c>
      <c r="C12" s="50" t="s">
        <v>42</v>
      </c>
      <c r="D12" s="52">
        <v>20730.59</v>
      </c>
      <c r="E12" s="52">
        <v>4629.1400000000003</v>
      </c>
      <c r="F12" s="52">
        <v>27408.25</v>
      </c>
      <c r="G12" s="52">
        <v>0</v>
      </c>
      <c r="H12" s="52"/>
      <c r="I12" s="52"/>
      <c r="J12" s="57">
        <f t="shared" si="0"/>
        <v>52767.979999999996</v>
      </c>
      <c r="K12" s="3">
        <f>D12+E12+F12+G12+I12+ko!F12+'Platba za svoz BIO'!B28</f>
        <v>164617.44</v>
      </c>
    </row>
    <row r="13" spans="1:11" x14ac:dyDescent="0.2">
      <c r="A13">
        <v>1840045217</v>
      </c>
      <c r="B13" s="41" t="s">
        <v>64</v>
      </c>
      <c r="C13" t="s">
        <v>42</v>
      </c>
      <c r="D13" s="3">
        <v>20730.59</v>
      </c>
      <c r="E13" s="3">
        <v>4629.1400000000003</v>
      </c>
      <c r="F13" s="3">
        <v>27408.25</v>
      </c>
      <c r="G13" s="3">
        <v>598</v>
      </c>
      <c r="J13" s="7">
        <f t="shared" si="0"/>
        <v>53365.979999999996</v>
      </c>
      <c r="K13" s="3">
        <f>D13+E13+F13+G13+I13+ko!F13+'Platba za svoz BIO'!B29</f>
        <v>172870.99</v>
      </c>
    </row>
    <row r="14" spans="1:11" x14ac:dyDescent="0.2">
      <c r="A14">
        <v>1840045360</v>
      </c>
      <c r="B14" s="41" t="s">
        <v>65</v>
      </c>
      <c r="C14" t="s">
        <v>42</v>
      </c>
      <c r="D14" s="3">
        <v>20730.59</v>
      </c>
      <c r="E14" s="3">
        <v>4629.1400000000003</v>
      </c>
      <c r="F14" s="3">
        <v>27408.25</v>
      </c>
      <c r="G14" s="3">
        <v>598</v>
      </c>
      <c r="J14" s="7">
        <f>SUM(D14:G14)</f>
        <v>53365.979999999996</v>
      </c>
      <c r="K14" s="3">
        <f>D14+E14+F14+G14+I14+ko!F14+'Platba za svoz BIO'!B30</f>
        <v>174814.40000000002</v>
      </c>
    </row>
    <row r="15" spans="1:11" x14ac:dyDescent="0.2">
      <c r="A15">
        <v>33221097</v>
      </c>
      <c r="B15" s="41" t="s">
        <v>66</v>
      </c>
      <c r="C15" t="s">
        <v>45</v>
      </c>
      <c r="D15" s="3">
        <v>0</v>
      </c>
      <c r="E15" s="3">
        <v>0</v>
      </c>
      <c r="F15" s="3">
        <v>0</v>
      </c>
      <c r="G15" s="3">
        <v>0</v>
      </c>
      <c r="H15" s="3">
        <v>605</v>
      </c>
      <c r="J15" s="7">
        <f>SUM(D15:H15)</f>
        <v>605</v>
      </c>
      <c r="K15" s="3">
        <f>D15+E15+F15+G15+I15</f>
        <v>0</v>
      </c>
    </row>
    <row r="16" spans="1:11" x14ac:dyDescent="0.2">
      <c r="D16" s="3">
        <f>SUM(D3:D14)</f>
        <v>247969.89999999997</v>
      </c>
      <c r="E16" s="3">
        <f>SUM(E3:E14)</f>
        <v>55366.829999999994</v>
      </c>
      <c r="F16" s="3">
        <f>SUM(F3:F14)</f>
        <v>327802.75</v>
      </c>
      <c r="G16" s="3">
        <f>SUM(G3:G14)</f>
        <v>5359</v>
      </c>
      <c r="J16" s="8">
        <f>SUM(J3:J15)</f>
        <v>637103.47999999986</v>
      </c>
    </row>
  </sheetData>
  <sheetProtection selectLockedCells="1" selectUnlockedCells="1"/>
  <mergeCells count="1">
    <mergeCell ref="A1:J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D31"/>
  <sheetViews>
    <sheetView zoomScaleNormal="100" workbookViewId="0">
      <selection activeCell="B30" sqref="B30"/>
    </sheetView>
  </sheetViews>
  <sheetFormatPr defaultColWidth="11.5703125" defaultRowHeight="12.75" x14ac:dyDescent="0.2"/>
  <cols>
    <col min="1" max="1" width="11.5703125" style="45"/>
    <col min="2" max="2" width="11.5703125" style="3"/>
  </cols>
  <sheetData>
    <row r="1" spans="1:4" x14ac:dyDescent="0.2">
      <c r="A1" s="65" t="s">
        <v>87</v>
      </c>
      <c r="B1" s="65"/>
      <c r="C1" s="65"/>
      <c r="D1" s="65"/>
    </row>
    <row r="4" spans="1:4" s="2" customFormat="1" x14ac:dyDescent="0.2">
      <c r="A4" s="43"/>
      <c r="B4" s="5">
        <v>0</v>
      </c>
      <c r="C4" s="41" t="s">
        <v>54</v>
      </c>
      <c r="D4" s="2" t="s">
        <v>43</v>
      </c>
    </row>
    <row r="5" spans="1:4" s="2" customFormat="1" x14ac:dyDescent="0.2">
      <c r="A5" s="43" t="s">
        <v>76</v>
      </c>
      <c r="B5" s="5">
        <v>1210</v>
      </c>
      <c r="C5" s="41" t="s">
        <v>74</v>
      </c>
      <c r="D5" s="2" t="s">
        <v>43</v>
      </c>
    </row>
    <row r="6" spans="1:4" s="2" customFormat="1" x14ac:dyDescent="0.2">
      <c r="A6" s="43" t="s">
        <v>77</v>
      </c>
      <c r="B6" s="5">
        <v>8470</v>
      </c>
      <c r="C6" s="41" t="s">
        <v>75</v>
      </c>
      <c r="D6" s="2" t="s">
        <v>43</v>
      </c>
    </row>
    <row r="7" spans="1:4" s="2" customFormat="1" x14ac:dyDescent="0.2">
      <c r="A7" s="43"/>
      <c r="B7" s="5">
        <v>0</v>
      </c>
      <c r="C7" s="41" t="s">
        <v>73</v>
      </c>
      <c r="D7" s="2" t="s">
        <v>43</v>
      </c>
    </row>
    <row r="8" spans="1:4" s="2" customFormat="1" x14ac:dyDescent="0.2">
      <c r="A8" s="43" t="s">
        <v>78</v>
      </c>
      <c r="B8" s="5">
        <v>2420</v>
      </c>
      <c r="C8" s="41" t="s">
        <v>67</v>
      </c>
      <c r="D8" s="2" t="s">
        <v>43</v>
      </c>
    </row>
    <row r="9" spans="1:4" s="2" customFormat="1" x14ac:dyDescent="0.2">
      <c r="A9" s="64" t="s">
        <v>79</v>
      </c>
      <c r="B9" s="53">
        <v>7260</v>
      </c>
      <c r="C9" s="51" t="s">
        <v>68</v>
      </c>
      <c r="D9" s="55" t="s">
        <v>43</v>
      </c>
    </row>
    <row r="10" spans="1:4" s="2" customFormat="1" x14ac:dyDescent="0.2">
      <c r="A10" s="64" t="s">
        <v>80</v>
      </c>
      <c r="B10" s="53">
        <v>4840</v>
      </c>
      <c r="C10" s="51" t="s">
        <v>69</v>
      </c>
      <c r="D10" s="55" t="s">
        <v>43</v>
      </c>
    </row>
    <row r="11" spans="1:4" s="2" customFormat="1" x14ac:dyDescent="0.2">
      <c r="A11" s="64" t="s">
        <v>81</v>
      </c>
      <c r="B11" s="53">
        <v>4840</v>
      </c>
      <c r="C11" s="51" t="s">
        <v>70</v>
      </c>
      <c r="D11" s="55" t="s">
        <v>43</v>
      </c>
    </row>
    <row r="12" spans="1:4" s="2" customFormat="1" x14ac:dyDescent="0.2">
      <c r="A12" s="43" t="s">
        <v>82</v>
      </c>
      <c r="B12" s="5">
        <v>7260</v>
      </c>
      <c r="C12" s="41" t="s">
        <v>71</v>
      </c>
      <c r="D12" s="2" t="s">
        <v>43</v>
      </c>
    </row>
    <row r="13" spans="1:4" s="2" customFormat="1" x14ac:dyDescent="0.2">
      <c r="A13" s="64" t="s">
        <v>83</v>
      </c>
      <c r="B13" s="53">
        <v>4840</v>
      </c>
      <c r="C13" s="51" t="s">
        <v>72</v>
      </c>
      <c r="D13" s="55" t="s">
        <v>43</v>
      </c>
    </row>
    <row r="14" spans="1:4" s="2" customFormat="1" x14ac:dyDescent="0.2">
      <c r="A14" s="43" t="s">
        <v>92</v>
      </c>
      <c r="B14" s="5">
        <v>4840</v>
      </c>
      <c r="C14" s="41" t="s">
        <v>64</v>
      </c>
      <c r="D14" s="2" t="s">
        <v>43</v>
      </c>
    </row>
    <row r="15" spans="1:4" s="2" customFormat="1" x14ac:dyDescent="0.2">
      <c r="A15" s="43" t="s">
        <v>93</v>
      </c>
      <c r="B15" s="5">
        <v>6050</v>
      </c>
      <c r="C15" s="41" t="s">
        <v>65</v>
      </c>
      <c r="D15" s="2" t="s">
        <v>43</v>
      </c>
    </row>
    <row r="16" spans="1:4" s="2" customFormat="1" x14ac:dyDescent="0.2">
      <c r="A16" s="44"/>
      <c r="B16" s="4">
        <f>SUM(B4:B15)</f>
        <v>52030</v>
      </c>
    </row>
    <row r="17" spans="1:4" s="2" customFormat="1" x14ac:dyDescent="0.2">
      <c r="A17" s="44"/>
      <c r="B17" s="5"/>
    </row>
    <row r="18" spans="1:4" s="2" customFormat="1" ht="15.6" customHeight="1" x14ac:dyDescent="0.2">
      <c r="A18" s="44"/>
      <c r="B18" s="5"/>
    </row>
    <row r="19" spans="1:4" s="2" customFormat="1" x14ac:dyDescent="0.2">
      <c r="A19">
        <v>1840042334</v>
      </c>
      <c r="B19" s="5">
        <v>7477.3</v>
      </c>
      <c r="C19" s="42" t="s">
        <v>54</v>
      </c>
      <c r="D19" s="2" t="s">
        <v>42</v>
      </c>
    </row>
    <row r="20" spans="1:4" s="2" customFormat="1" x14ac:dyDescent="0.2">
      <c r="A20" s="50">
        <v>1840042640</v>
      </c>
      <c r="B20" s="53">
        <v>0</v>
      </c>
      <c r="C20" s="54" t="s">
        <v>74</v>
      </c>
      <c r="D20" s="55" t="s">
        <v>42</v>
      </c>
    </row>
    <row r="21" spans="1:4" s="2" customFormat="1" x14ac:dyDescent="0.2">
      <c r="A21" s="50">
        <v>1840043597</v>
      </c>
      <c r="B21" s="53">
        <v>0</v>
      </c>
      <c r="C21" s="54" t="s">
        <v>75</v>
      </c>
      <c r="D21" s="55" t="s">
        <v>42</v>
      </c>
    </row>
    <row r="22" spans="1:4" s="2" customFormat="1" x14ac:dyDescent="0.2">
      <c r="A22" s="50">
        <v>1840043760</v>
      </c>
      <c r="B22" s="53">
        <v>0</v>
      </c>
      <c r="C22" s="54" t="s">
        <v>73</v>
      </c>
      <c r="D22" s="55" t="s">
        <v>42</v>
      </c>
    </row>
    <row r="23" spans="1:4" s="2" customFormat="1" x14ac:dyDescent="0.2">
      <c r="A23" s="50">
        <v>1840043992</v>
      </c>
      <c r="B23" s="53">
        <v>16911.54</v>
      </c>
      <c r="C23" s="54" t="s">
        <v>67</v>
      </c>
      <c r="D23" s="55" t="s">
        <v>42</v>
      </c>
    </row>
    <row r="24" spans="1:4" s="2" customFormat="1" x14ac:dyDescent="0.2">
      <c r="A24" s="50">
        <v>1840044197</v>
      </c>
      <c r="B24" s="53">
        <v>16759.55</v>
      </c>
      <c r="C24" s="54" t="s">
        <v>68</v>
      </c>
      <c r="D24" s="55" t="s">
        <v>42</v>
      </c>
    </row>
    <row r="25" spans="1:4" s="2" customFormat="1" x14ac:dyDescent="0.2">
      <c r="A25" s="50">
        <v>1840044386</v>
      </c>
      <c r="B25" s="53">
        <v>17313.96</v>
      </c>
      <c r="C25" s="54" t="s">
        <v>69</v>
      </c>
      <c r="D25" s="55" t="s">
        <v>42</v>
      </c>
    </row>
    <row r="26" spans="1:4" s="2" customFormat="1" x14ac:dyDescent="0.2">
      <c r="A26" s="50">
        <v>1840044671</v>
      </c>
      <c r="B26" s="53">
        <v>17409.89</v>
      </c>
      <c r="C26" s="54" t="s">
        <v>70</v>
      </c>
      <c r="D26" s="55" t="s">
        <v>42</v>
      </c>
    </row>
    <row r="27" spans="1:4" s="2" customFormat="1" x14ac:dyDescent="0.2">
      <c r="A27" s="50">
        <v>1840044841</v>
      </c>
      <c r="B27" s="53">
        <v>17409.89</v>
      </c>
      <c r="C27" s="54" t="s">
        <v>71</v>
      </c>
      <c r="D27" s="55" t="s">
        <v>42</v>
      </c>
    </row>
    <row r="28" spans="1:4" s="2" customFormat="1" x14ac:dyDescent="0.2">
      <c r="A28" s="50">
        <v>1840045000</v>
      </c>
      <c r="B28" s="53">
        <v>17409.89</v>
      </c>
      <c r="C28" s="54" t="s">
        <v>72</v>
      </c>
      <c r="D28" s="55" t="s">
        <v>42</v>
      </c>
    </row>
    <row r="29" spans="1:4" s="2" customFormat="1" x14ac:dyDescent="0.2">
      <c r="A29">
        <v>1840045217</v>
      </c>
      <c r="B29" s="5">
        <v>17409.89</v>
      </c>
      <c r="C29" s="42" t="s">
        <v>64</v>
      </c>
      <c r="D29" s="2" t="s">
        <v>42</v>
      </c>
    </row>
    <row r="30" spans="1:4" s="2" customFormat="1" x14ac:dyDescent="0.2">
      <c r="A30">
        <v>1840045360</v>
      </c>
      <c r="B30" s="5">
        <v>17409.89</v>
      </c>
      <c r="C30" s="42" t="s">
        <v>65</v>
      </c>
      <c r="D30" s="2" t="s">
        <v>42</v>
      </c>
    </row>
    <row r="31" spans="1:4" s="2" customFormat="1" x14ac:dyDescent="0.2">
      <c r="A31" s="44"/>
      <c r="B31" s="4">
        <f>SUM(B19:B30)</f>
        <v>145511.79999999999</v>
      </c>
    </row>
  </sheetData>
  <sheetProtection selectLockedCells="1" selectUnlockedCells="1"/>
  <mergeCells count="1">
    <mergeCell ref="A1:D1"/>
  </mergeCells>
  <phoneticPr fontId="8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2"/>
  </sheetPr>
  <dimension ref="A1:I5"/>
  <sheetViews>
    <sheetView zoomScaleNormal="100" workbookViewId="0">
      <selection activeCell="B5" sqref="B5"/>
    </sheetView>
  </sheetViews>
  <sheetFormatPr defaultColWidth="11.5703125" defaultRowHeight="12.75" x14ac:dyDescent="0.2"/>
  <cols>
    <col min="1" max="1" width="11.5703125" style="2"/>
    <col min="2" max="2" width="11.5703125" style="5"/>
    <col min="3" max="9" width="11.5703125" style="2"/>
  </cols>
  <sheetData>
    <row r="1" spans="1:4" x14ac:dyDescent="0.2">
      <c r="A1" s="66" t="s">
        <v>89</v>
      </c>
      <c r="B1" s="66"/>
      <c r="C1" s="66"/>
      <c r="D1" s="66"/>
    </row>
    <row r="3" spans="1:4" x14ac:dyDescent="0.2">
      <c r="A3" s="50">
        <v>1841042870</v>
      </c>
      <c r="B3" s="53">
        <v>17118.900000000001</v>
      </c>
      <c r="C3" s="54" t="s">
        <v>73</v>
      </c>
      <c r="D3" s="55" t="s">
        <v>42</v>
      </c>
    </row>
    <row r="4" spans="1:4" x14ac:dyDescent="0.2">
      <c r="A4" s="50">
        <v>1841044312</v>
      </c>
      <c r="B4" s="53">
        <v>17118.900000000001</v>
      </c>
      <c r="C4" s="54" t="s">
        <v>72</v>
      </c>
      <c r="D4" s="55" t="s">
        <v>42</v>
      </c>
    </row>
    <row r="5" spans="1:4" x14ac:dyDescent="0.2">
      <c r="B5" s="4">
        <f>SUM(B3:B4)</f>
        <v>34237.800000000003</v>
      </c>
    </row>
  </sheetData>
  <sheetProtection selectLockedCells="1" selectUnlockedCells="1"/>
  <mergeCells count="1">
    <mergeCell ref="A1:D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8"/>
  <sheetViews>
    <sheetView tabSelected="1" workbookViewId="0">
      <selection activeCell="F13" sqref="F13"/>
    </sheetView>
  </sheetViews>
  <sheetFormatPr defaultRowHeight="12.75" x14ac:dyDescent="0.2"/>
  <cols>
    <col min="1" max="1" width="2.5703125" style="9" customWidth="1"/>
    <col min="2" max="2" width="64.140625" style="9" bestFit="1" customWidth="1"/>
    <col min="3" max="3" width="16.7109375" style="9" bestFit="1" customWidth="1"/>
  </cols>
  <sheetData>
    <row r="1" spans="1:3" ht="13.5" thickBot="1" x14ac:dyDescent="0.25"/>
    <row r="2" spans="1:3" ht="15" x14ac:dyDescent="0.25">
      <c r="A2" s="67" t="s">
        <v>91</v>
      </c>
      <c r="B2" s="68"/>
      <c r="C2" s="69"/>
    </row>
    <row r="3" spans="1:3" ht="13.5" thickBot="1" x14ac:dyDescent="0.25">
      <c r="A3" s="10"/>
      <c r="C3" s="11"/>
    </row>
    <row r="4" spans="1:3" x14ac:dyDescent="0.2">
      <c r="A4" s="12" t="s">
        <v>5</v>
      </c>
      <c r="B4" s="13" t="s">
        <v>6</v>
      </c>
      <c r="C4" s="14">
        <f>ko!F15</f>
        <v>1123138.6599999999</v>
      </c>
    </row>
    <row r="5" spans="1:3" x14ac:dyDescent="0.2">
      <c r="A5" s="15" t="s">
        <v>7</v>
      </c>
      <c r="B5" s="16" t="s">
        <v>8</v>
      </c>
      <c r="C5" s="17">
        <f>'Velkoobjemný komunální odpad'!C7+'Velkoobjemný komunální odpad'!C11</f>
        <v>143595.9</v>
      </c>
    </row>
    <row r="6" spans="1:3" x14ac:dyDescent="0.2">
      <c r="A6" s="15"/>
      <c r="B6" s="16" t="s">
        <v>9</v>
      </c>
      <c r="C6" s="17">
        <f>'Platba za svoz BIO'!B16</f>
        <v>52030</v>
      </c>
    </row>
    <row r="7" spans="1:3" x14ac:dyDescent="0.2">
      <c r="A7" s="15"/>
      <c r="B7" s="16" t="s">
        <v>10</v>
      </c>
      <c r="C7" s="17">
        <f>'Platba za svoz BIO'!B31</f>
        <v>145511.79999999999</v>
      </c>
    </row>
    <row r="8" spans="1:3" x14ac:dyDescent="0.2">
      <c r="A8" s="15" t="s">
        <v>11</v>
      </c>
      <c r="B8" s="16" t="s">
        <v>12</v>
      </c>
      <c r="C8" s="17">
        <f>SUM(C6:C7)</f>
        <v>197541.8</v>
      </c>
    </row>
    <row r="9" spans="1:3" x14ac:dyDescent="0.2">
      <c r="A9" s="15" t="s">
        <v>13</v>
      </c>
      <c r="B9" s="16" t="s">
        <v>14</v>
      </c>
      <c r="C9" s="17">
        <f>'papír, plasty, sklo'!J16</f>
        <v>637103.47999999986</v>
      </c>
    </row>
    <row r="10" spans="1:3" x14ac:dyDescent="0.2">
      <c r="A10" s="15" t="s">
        <v>15</v>
      </c>
      <c r="B10" s="16" t="s">
        <v>16</v>
      </c>
      <c r="C10" s="17">
        <f>'Nebezpečný odpad'!B5</f>
        <v>34237.800000000003</v>
      </c>
    </row>
    <row r="11" spans="1:3" ht="13.5" thickBot="1" x14ac:dyDescent="0.25">
      <c r="A11" s="18" t="s">
        <v>17</v>
      </c>
      <c r="B11" s="19" t="s">
        <v>18</v>
      </c>
      <c r="C11" s="20">
        <f>C4+C5+C8+C9+C10</f>
        <v>2135617.6399999997</v>
      </c>
    </row>
    <row r="12" spans="1:3" ht="13.5" thickBot="1" x14ac:dyDescent="0.25">
      <c r="A12" s="21" t="s">
        <v>19</v>
      </c>
      <c r="B12" s="22" t="s">
        <v>20</v>
      </c>
      <c r="C12" s="23">
        <f>C4+C5</f>
        <v>1266734.5599999998</v>
      </c>
    </row>
    <row r="13" spans="1:3" ht="13.5" thickBot="1" x14ac:dyDescent="0.25">
      <c r="A13" s="10"/>
      <c r="C13" s="24"/>
    </row>
    <row r="14" spans="1:3" x14ac:dyDescent="0.2">
      <c r="A14" s="12" t="s">
        <v>21</v>
      </c>
      <c r="B14" s="13" t="s">
        <v>22</v>
      </c>
      <c r="C14" s="47">
        <f>'odpady - příjem'!A5</f>
        <v>726500</v>
      </c>
    </row>
    <row r="15" spans="1:3" x14ac:dyDescent="0.2">
      <c r="A15" s="15" t="s">
        <v>23</v>
      </c>
      <c r="B15" s="16" t="s">
        <v>24</v>
      </c>
      <c r="C15" s="48">
        <f>'odpady - příjem'!A2</f>
        <v>103900</v>
      </c>
    </row>
    <row r="16" spans="1:3" x14ac:dyDescent="0.2">
      <c r="A16" s="15" t="s">
        <v>25</v>
      </c>
      <c r="B16" s="16" t="s">
        <v>26</v>
      </c>
      <c r="C16" s="17">
        <f>'EKO-KOM'!C6</f>
        <v>223346.5</v>
      </c>
    </row>
    <row r="17" spans="1:3" ht="13.5" thickBot="1" x14ac:dyDescent="0.25">
      <c r="A17" s="18" t="s">
        <v>27</v>
      </c>
      <c r="B17" s="19" t="s">
        <v>18</v>
      </c>
      <c r="C17" s="20">
        <f>SUM(C14:C16)</f>
        <v>1053746.5</v>
      </c>
    </row>
    <row r="18" spans="1:3" ht="13.5" thickBot="1" x14ac:dyDescent="0.25">
      <c r="A18" s="10"/>
      <c r="C18" s="24"/>
    </row>
    <row r="19" spans="1:3" ht="13.5" thickBot="1" x14ac:dyDescent="0.25">
      <c r="A19" s="25" t="s">
        <v>28</v>
      </c>
      <c r="B19" s="26" t="s">
        <v>29</v>
      </c>
      <c r="C19" s="27">
        <f>C12-C14</f>
        <v>540234.55999999982</v>
      </c>
    </row>
    <row r="20" spans="1:3" ht="13.5" thickBot="1" x14ac:dyDescent="0.25">
      <c r="A20" s="28" t="s">
        <v>30</v>
      </c>
      <c r="B20" s="29" t="s">
        <v>31</v>
      </c>
      <c r="C20" s="30">
        <f>C11-C17</f>
        <v>1081871.1399999997</v>
      </c>
    </row>
    <row r="21" spans="1:3" ht="13.5" thickBot="1" x14ac:dyDescent="0.25">
      <c r="A21" s="10"/>
      <c r="C21" s="24"/>
    </row>
    <row r="22" spans="1:3" ht="13.5" thickBot="1" x14ac:dyDescent="0.25">
      <c r="A22" s="28" t="s">
        <v>32</v>
      </c>
      <c r="B22" s="29" t="s">
        <v>33</v>
      </c>
      <c r="C22" s="58">
        <v>1221</v>
      </c>
    </row>
    <row r="23" spans="1:3" x14ac:dyDescent="0.2">
      <c r="A23" s="31" t="s">
        <v>34</v>
      </c>
      <c r="B23" s="32" t="s">
        <v>35</v>
      </c>
      <c r="C23" s="59">
        <f>C12/C22</f>
        <v>1037.4566420966419</v>
      </c>
    </row>
    <row r="24" spans="1:3" x14ac:dyDescent="0.2">
      <c r="A24" s="15" t="s">
        <v>36</v>
      </c>
      <c r="B24" s="16" t="s">
        <v>37</v>
      </c>
      <c r="C24" s="60" t="s">
        <v>48</v>
      </c>
    </row>
    <row r="25" spans="1:3" ht="13.5" thickBot="1" x14ac:dyDescent="0.25">
      <c r="A25" s="18"/>
      <c r="B25" s="33" t="s">
        <v>38</v>
      </c>
      <c r="C25" s="61">
        <f>C23-600</f>
        <v>437.45664209664187</v>
      </c>
    </row>
    <row r="26" spans="1:3" ht="13.5" thickBot="1" x14ac:dyDescent="0.25">
      <c r="A26" s="10"/>
      <c r="C26" s="34"/>
    </row>
    <row r="27" spans="1:3" x14ac:dyDescent="0.2">
      <c r="A27" s="35"/>
      <c r="B27" s="36" t="s">
        <v>39</v>
      </c>
      <c r="C27" s="37" t="s">
        <v>40</v>
      </c>
    </row>
    <row r="28" spans="1:3" ht="13.5" thickBot="1" x14ac:dyDescent="0.25">
      <c r="A28" s="38"/>
      <c r="B28" s="39" t="s">
        <v>39</v>
      </c>
      <c r="C28" s="40" t="s">
        <v>41</v>
      </c>
    </row>
  </sheetData>
  <mergeCells count="1">
    <mergeCell ref="A2:C2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F365D4A020E54B827AB826EB362101" ma:contentTypeVersion="13" ma:contentTypeDescription="Vytvoří nový dokument" ma:contentTypeScope="" ma:versionID="cda9ed521361c7d87a4d823d8ed4ba21">
  <xsd:schema xmlns:xsd="http://www.w3.org/2001/XMLSchema" xmlns:xs="http://www.w3.org/2001/XMLSchema" xmlns:p="http://schemas.microsoft.com/office/2006/metadata/properties" xmlns:ns2="67a8b9e8-0533-4354-95f5-a9f81803f0e1" xmlns:ns3="5df14910-f9c9-4e9d-8dff-1054d53a958d" targetNamespace="http://schemas.microsoft.com/office/2006/metadata/properties" ma:root="true" ma:fieldsID="65eec340b69b9dfceca2b4f39945f1a0" ns2:_="" ns3:_="">
    <xsd:import namespace="67a8b9e8-0533-4354-95f5-a9f81803f0e1"/>
    <xsd:import namespace="5df14910-f9c9-4e9d-8dff-1054d53a95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8b9e8-0533-4354-95f5-a9f81803f0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ac4c69e-5a71-4431-80c5-4ed940e33b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14910-f9c9-4e9d-8dff-1054d53a958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a0dcc40-6cc6-49aa-b0c9-d146088393cd}" ma:internalName="TaxCatchAll" ma:showField="CatchAllData" ma:web="5df14910-f9c9-4e9d-8dff-1054d53a95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7a8b9e8-0533-4354-95f5-a9f81803f0e1" xsi:nil="true"/>
    <lcf76f155ced4ddcb4097134ff3c332f xmlns="67a8b9e8-0533-4354-95f5-a9f81803f0e1">
      <Terms xmlns="http://schemas.microsoft.com/office/infopath/2007/PartnerControls"/>
    </lcf76f155ced4ddcb4097134ff3c332f>
    <TaxCatchAll xmlns="5df14910-f9c9-4e9d-8dff-1054d53a958d" xsi:nil="true"/>
  </documentManagement>
</p:properties>
</file>

<file path=customXml/itemProps1.xml><?xml version="1.0" encoding="utf-8"?>
<ds:datastoreItem xmlns:ds="http://schemas.openxmlformats.org/officeDocument/2006/customXml" ds:itemID="{2BCADF59-7D02-4324-9B21-4D47C43F3B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2E300C-C0CF-4D4B-8B56-1A6769C129A8}"/>
</file>

<file path=customXml/itemProps3.xml><?xml version="1.0" encoding="utf-8"?>
<ds:datastoreItem xmlns:ds="http://schemas.openxmlformats.org/officeDocument/2006/customXml" ds:itemID="{B752BA5A-6D18-4788-B66F-664A69CB4289}">
  <ds:schemaRefs>
    <ds:schemaRef ds:uri="http://schemas.microsoft.com/office/2006/metadata/properties"/>
    <ds:schemaRef ds:uri="http://schemas.microsoft.com/office/infopath/2007/PartnerControls"/>
    <ds:schemaRef ds:uri="67a8b9e8-0533-4354-95f5-a9f81803f0e1"/>
    <ds:schemaRef ds:uri="5df14910-f9c9-4e9d-8dff-1054d53a95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EKO-KOM</vt:lpstr>
      <vt:lpstr>odpady - příjem</vt:lpstr>
      <vt:lpstr>Velkoobjemný komunální odpad</vt:lpstr>
      <vt:lpstr>ko</vt:lpstr>
      <vt:lpstr>papír, plasty, sklo</vt:lpstr>
      <vt:lpstr>Platba za svoz BIO</vt:lpstr>
      <vt:lpstr>Nebezpečný odpad</vt:lpstr>
      <vt:lpstr>Souhrn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STAROSTA</dc:creator>
  <cp:lastModifiedBy>Lenka  Surgotová - Obec Středokluky</cp:lastModifiedBy>
  <cp:lastPrinted>2017-12-19T16:36:44Z</cp:lastPrinted>
  <dcterms:created xsi:type="dcterms:W3CDTF">2017-12-19T16:50:06Z</dcterms:created>
  <dcterms:modified xsi:type="dcterms:W3CDTF">2023-02-27T14:28:25Z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0x0101000BF365D4A020E54B827AB826EB362101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